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mio.sharepoint.com/sites/SASMAA/Shared Documents/General/Models/Chapter 2/"/>
    </mc:Choice>
  </mc:AlternateContent>
  <xr:revisionPtr revIDLastSave="0" documentId="8_{4190E3F7-6F8D-4CE1-9B9F-7131EA922756}" xr6:coauthVersionLast="46" xr6:coauthVersionMax="46" xr10:uidLastSave="{00000000-0000-0000-0000-000000000000}"/>
  <bookViews>
    <workbookView xWindow="-108" yWindow="-13068" windowWidth="23256" windowHeight="13176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0" i="1"/>
  <c r="B14" i="1"/>
  <c r="E5" i="1"/>
  <c r="E4" i="1"/>
  <c r="F4" i="1" s="1"/>
  <c r="E6" i="1"/>
  <c r="B17" i="1"/>
  <c r="B16" i="1"/>
  <c r="G6" i="1"/>
  <c r="B13" i="1" l="1"/>
  <c r="B15" i="1" s="1"/>
</calcChain>
</file>

<file path=xl/comments1.xml><?xml version="1.0" encoding="utf-8"?>
<comments xmlns="http://schemas.openxmlformats.org/spreadsheetml/2006/main">
  <authors>
    <author>Keltonwd</author>
  </authors>
  <commentList>
    <comment ref="B4" authorId="0" shapeId="0">
      <text>
        <r>
          <rPr>
            <sz val="8"/>
            <color indexed="81"/>
            <rFont val="Tahoma"/>
            <family val="2"/>
          </rPr>
          <t>Service rate</t>
        </r>
      </text>
    </comment>
    <comment ref="E4" authorId="0" shapeId="0">
      <text>
        <r>
          <rPr>
            <sz val="8"/>
            <color indexed="81"/>
            <rFont val="Tahoma"/>
            <family val="2"/>
          </rPr>
          <t>Mean service time</t>
        </r>
      </text>
    </comment>
    <comment ref="B5" authorId="0" shapeId="0">
      <text>
        <r>
          <rPr>
            <sz val="8"/>
            <color indexed="81"/>
            <rFont val="Tahoma"/>
            <family val="2"/>
          </rPr>
          <t>Smallest possible interarrival time</t>
        </r>
      </text>
    </comment>
    <comment ref="E5" authorId="0" shapeId="0">
      <text>
        <r>
          <rPr>
            <sz val="8"/>
            <color indexed="81"/>
            <rFont val="Tahoma"/>
            <family val="2"/>
          </rPr>
          <t>Mean interarrival time</t>
        </r>
      </text>
    </comment>
    <comment ref="B6" authorId="0" shapeId="0">
      <text>
        <r>
          <rPr>
            <sz val="8"/>
            <color indexed="81"/>
            <rFont val="Tahoma"/>
            <family val="2"/>
          </rPr>
          <t>Largest possible interarrival time</t>
        </r>
      </text>
    </comment>
    <comment ref="E6" authorId="0" shapeId="0">
      <text>
        <r>
          <rPr>
            <sz val="8"/>
            <color indexed="81"/>
            <rFont val="Tahoma"/>
            <family val="2"/>
          </rPr>
          <t>Traffic intensity, also the steady-state expected server utilization</t>
        </r>
      </text>
    </comment>
  </commentList>
</comments>
</file>

<file path=xl/sharedStrings.xml><?xml version="1.0" encoding="utf-8"?>
<sst xmlns="http://schemas.openxmlformats.org/spreadsheetml/2006/main" count="21" uniqueCount="21">
  <si>
    <t xml:space="preserve">Must be &lt; 1 </t>
  </si>
  <si>
    <t>Input</t>
  </si>
  <si>
    <t>Steady-state queueing metrics:</t>
  </si>
  <si>
    <r>
      <t>Must have 1/</t>
    </r>
    <r>
      <rPr>
        <i/>
        <sz val="10"/>
        <color indexed="8"/>
        <rFont val="Symbol"/>
        <family val="1"/>
        <charset val="2"/>
      </rPr>
      <t>m</t>
    </r>
    <r>
      <rPr>
        <sz val="10"/>
        <color indexed="8"/>
        <rFont val="Calibri"/>
        <family val="2"/>
      </rPr>
      <t xml:space="preserve"> &lt; (</t>
    </r>
    <r>
      <rPr>
        <i/>
        <sz val="10"/>
        <color indexed="8"/>
        <rFont val="Calibri"/>
        <family val="2"/>
      </rPr>
      <t>a</t>
    </r>
    <r>
      <rPr>
        <sz val="10"/>
        <color indexed="8"/>
        <rFont val="Calibri"/>
        <family val="2"/>
      </rPr>
      <t xml:space="preserve"> + </t>
    </r>
    <r>
      <rPr>
        <i/>
        <sz val="10"/>
        <color indexed="8"/>
        <rFont val="Calibri"/>
        <family val="2"/>
      </rPr>
      <t>b</t>
    </r>
    <r>
      <rPr>
        <sz val="10"/>
        <color indexed="8"/>
        <rFont val="Calibri"/>
        <family val="2"/>
      </rPr>
      <t>)/2 for steady-state to exist:</t>
    </r>
  </si>
  <si>
    <r>
      <rPr>
        <i/>
        <sz val="10"/>
        <color indexed="8"/>
        <rFont val="Symbol"/>
        <family val="1"/>
        <charset val="2"/>
      </rPr>
      <t>m</t>
    </r>
    <r>
      <rPr>
        <sz val="10"/>
        <color indexed="8"/>
        <rFont val="Calibri"/>
        <family val="2"/>
      </rPr>
      <t xml:space="preserve"> =</t>
    </r>
  </si>
  <si>
    <r>
      <t>1/</t>
    </r>
    <r>
      <rPr>
        <i/>
        <sz val="10"/>
        <color indexed="8"/>
        <rFont val="Symbol"/>
        <family val="1"/>
        <charset val="2"/>
      </rPr>
      <t>m</t>
    </r>
    <r>
      <rPr>
        <sz val="10"/>
        <color indexed="8"/>
        <rFont val="Calibri"/>
        <family val="2"/>
      </rPr>
      <t xml:space="preserve"> = </t>
    </r>
  </si>
  <si>
    <r>
      <rPr>
        <i/>
        <sz val="10"/>
        <color indexed="8"/>
        <rFont val="Calibri"/>
        <family val="2"/>
      </rPr>
      <t>a</t>
    </r>
    <r>
      <rPr>
        <sz val="10"/>
        <color indexed="8"/>
        <rFont val="Calibri"/>
        <family val="2"/>
      </rPr>
      <t xml:space="preserve"> =</t>
    </r>
  </si>
  <si>
    <r>
      <t>(</t>
    </r>
    <r>
      <rPr>
        <i/>
        <sz val="10"/>
        <color indexed="8"/>
        <rFont val="Calibri"/>
        <family val="2"/>
      </rPr>
      <t>a</t>
    </r>
    <r>
      <rPr>
        <sz val="10"/>
        <color indexed="8"/>
        <rFont val="Calibri"/>
        <family val="2"/>
      </rPr>
      <t xml:space="preserve"> + </t>
    </r>
    <r>
      <rPr>
        <i/>
        <sz val="10"/>
        <color indexed="8"/>
        <rFont val="Calibri"/>
        <family val="2"/>
      </rPr>
      <t>b</t>
    </r>
    <r>
      <rPr>
        <sz val="10"/>
        <color indexed="8"/>
        <rFont val="Calibri"/>
        <family val="2"/>
      </rPr>
      <t xml:space="preserve">)/2 = </t>
    </r>
  </si>
  <si>
    <r>
      <rPr>
        <i/>
        <sz val="10"/>
        <color indexed="8"/>
        <rFont val="Calibri"/>
        <family val="2"/>
      </rPr>
      <t>b</t>
    </r>
    <r>
      <rPr>
        <sz val="10"/>
        <color indexed="8"/>
        <rFont val="Calibri"/>
        <family val="2"/>
      </rPr>
      <t xml:space="preserve"> =</t>
    </r>
  </si>
  <si>
    <r>
      <rPr>
        <i/>
        <sz val="10"/>
        <color indexed="8"/>
        <rFont val="Symbol"/>
        <family val="1"/>
        <charset val="2"/>
      </rPr>
      <t>r</t>
    </r>
    <r>
      <rPr>
        <sz val="10"/>
        <color indexed="8"/>
        <rFont val="Calibri"/>
        <family val="2"/>
      </rPr>
      <t xml:space="preserve"> = </t>
    </r>
  </si>
  <si>
    <r>
      <rPr>
        <i/>
        <sz val="10"/>
        <color indexed="8"/>
        <rFont val="Calibri"/>
        <family val="2"/>
      </rPr>
      <t>z</t>
    </r>
    <r>
      <rPr>
        <sz val="10"/>
        <color indexed="8"/>
        <rFont val="Calibri"/>
        <family val="2"/>
      </rPr>
      <t xml:space="preserve"> =</t>
    </r>
  </si>
  <si>
    <r>
      <t xml:space="preserve">Find </t>
    </r>
    <r>
      <rPr>
        <i/>
        <sz val="10"/>
        <color indexed="8"/>
        <rFont val="Calibri"/>
        <family val="2"/>
      </rPr>
      <t>z</t>
    </r>
    <r>
      <rPr>
        <sz val="10"/>
        <color indexed="8"/>
        <rFont val="Calibri"/>
        <family val="2"/>
      </rPr>
      <t xml:space="preserve"> to make this zero:</t>
    </r>
  </si>
  <si>
    <r>
      <rPr>
        <i/>
        <sz val="10"/>
        <color indexed="8"/>
        <rFont val="Calibri"/>
        <family val="2"/>
      </rPr>
      <t>W</t>
    </r>
    <r>
      <rPr>
        <i/>
        <vertAlign val="subscript"/>
        <sz val="10"/>
        <color indexed="8"/>
        <rFont val="Calibri"/>
        <family val="2"/>
      </rPr>
      <t>q</t>
    </r>
    <r>
      <rPr>
        <sz val="10"/>
        <color indexed="8"/>
        <rFont val="Calibri"/>
        <family val="2"/>
      </rPr>
      <t xml:space="preserve"> =</t>
    </r>
  </si>
  <si>
    <r>
      <rPr>
        <i/>
        <sz val="10"/>
        <color indexed="8"/>
        <rFont val="Calibri"/>
        <family val="2"/>
      </rPr>
      <t>W</t>
    </r>
    <r>
      <rPr>
        <sz val="10"/>
        <color indexed="8"/>
        <rFont val="Calibri"/>
        <family val="2"/>
      </rPr>
      <t xml:space="preserve"> =</t>
    </r>
  </si>
  <si>
    <r>
      <rPr>
        <i/>
        <sz val="10"/>
        <color indexed="8"/>
        <rFont val="Calibri"/>
        <family val="2"/>
      </rPr>
      <t>L</t>
    </r>
    <r>
      <rPr>
        <i/>
        <vertAlign val="subscript"/>
        <sz val="10"/>
        <color indexed="8"/>
        <rFont val="Calibri"/>
        <family val="2"/>
      </rPr>
      <t>q</t>
    </r>
    <r>
      <rPr>
        <sz val="10"/>
        <color indexed="8"/>
        <rFont val="Calibri"/>
        <family val="2"/>
      </rPr>
      <t xml:space="preserve"> =</t>
    </r>
  </si>
  <si>
    <r>
      <rPr>
        <i/>
        <sz val="10"/>
        <color indexed="8"/>
        <rFont val="Calibri"/>
        <family val="2"/>
      </rPr>
      <t>L</t>
    </r>
    <r>
      <rPr>
        <sz val="10"/>
        <color indexed="8"/>
        <rFont val="Calibri"/>
        <family val="2"/>
      </rPr>
      <t xml:space="preserve"> =</t>
    </r>
  </si>
  <si>
    <r>
      <rPr>
        <i/>
        <sz val="10"/>
        <color indexed="8"/>
        <rFont val="Symbol"/>
        <family val="1"/>
        <charset val="2"/>
      </rPr>
      <t>r</t>
    </r>
    <r>
      <rPr>
        <sz val="10"/>
        <color indexed="8"/>
        <rFont val="Calibri"/>
        <family val="2"/>
      </rPr>
      <t xml:space="preserve"> =</t>
    </r>
  </si>
  <si>
    <r>
      <t xml:space="preserve">Goal Seek to find the root </t>
    </r>
    <r>
      <rPr>
        <i/>
        <sz val="10"/>
        <color indexed="8"/>
        <rFont val="Calibri"/>
        <family val="2"/>
      </rPr>
      <t>z</t>
    </r>
    <r>
      <rPr>
        <sz val="10"/>
        <color indexed="8"/>
        <rFont val="Calibri"/>
        <family val="2"/>
      </rPr>
      <t xml:space="preserve"> numerically:</t>
    </r>
  </si>
  <si>
    <r>
      <t>Steady-State Solution to G/M/1 Queue With
G = Continuous Uniform Distribution on</t>
    </r>
    <r>
      <rPr>
        <b/>
        <i/>
        <sz val="16"/>
        <color indexed="8"/>
        <rFont val="Calibri"/>
        <family val="2"/>
      </rPr>
      <t xml:space="preserve"> </t>
    </r>
    <r>
      <rPr>
        <b/>
        <sz val="16"/>
        <color indexed="8"/>
        <rFont val="Calibri"/>
        <family val="2"/>
      </rPr>
      <t>[</t>
    </r>
    <r>
      <rPr>
        <b/>
        <i/>
        <sz val="16"/>
        <color indexed="8"/>
        <rFont val="Calibri"/>
        <family val="2"/>
      </rPr>
      <t>a</t>
    </r>
    <r>
      <rPr>
        <b/>
        <sz val="16"/>
        <color indexed="8"/>
        <rFont val="Calibri"/>
        <family val="2"/>
      </rPr>
      <t xml:space="preserve">, </t>
    </r>
    <r>
      <rPr>
        <b/>
        <i/>
        <sz val="16"/>
        <color indexed="8"/>
        <rFont val="Calibri"/>
        <family val="2"/>
      </rPr>
      <t>b</t>
    </r>
    <r>
      <rPr>
        <b/>
        <sz val="16"/>
        <color indexed="8"/>
        <rFont val="Calibri"/>
        <family val="2"/>
      </rPr>
      <t xml:space="preserve">]  (0 ≤ </t>
    </r>
    <r>
      <rPr>
        <b/>
        <i/>
        <sz val="16"/>
        <color indexed="8"/>
        <rFont val="Calibri"/>
        <family val="2"/>
      </rPr>
      <t>a</t>
    </r>
    <r>
      <rPr>
        <b/>
        <sz val="16"/>
        <color indexed="8"/>
        <rFont val="Calibri"/>
        <family val="2"/>
      </rPr>
      <t xml:space="preserve"> &lt; </t>
    </r>
    <r>
      <rPr>
        <b/>
        <i/>
        <sz val="16"/>
        <color indexed="8"/>
        <rFont val="Calibri"/>
        <family val="2"/>
      </rPr>
      <t>b</t>
    </r>
    <r>
      <rPr>
        <b/>
        <sz val="16"/>
        <color indexed="8"/>
        <rFont val="Calibri"/>
        <family val="2"/>
      </rPr>
      <t>)</t>
    </r>
  </si>
  <si>
    <t>Cell D10</t>
  </si>
  <si>
    <t>z (Cell D9)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</si>
</sst>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.0000"/>
    <numFmt numFmtId="171" formatCode="0.0000000"/>
  </numFmts>
  <fonts count="15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i/>
      <sz val="16"/>
      <color indexed="8"/>
      <name val="Calibri"/>
      <family val="2"/>
    </font>
    <font>
      <b/>
      <sz val="16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Symbol"/>
      <family val="1"/>
      <charset val="2"/>
    </font>
    <font>
      <i/>
      <sz val="10"/>
      <color indexed="8"/>
      <name val="Calibri"/>
      <family val="2"/>
    </font>
    <font>
      <i/>
      <vertAlign val="subscript"/>
      <sz val="10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 tint="-0.34998626667073579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8" fillId="0" borderId="0" xfId="0" applyFont="1" applyAlignment="1">
      <alignment vertical="top"/>
    </xf>
    <xf numFmtId="0" fontId="9" fillId="0" borderId="0" xfId="0" applyFont="1"/>
    <xf numFmtId="0" fontId="9" fillId="2" borderId="1" xfId="0" applyFont="1" applyFill="1" applyBorder="1"/>
    <xf numFmtId="0" fontId="9" fillId="3" borderId="2" xfId="0" applyFont="1" applyFill="1" applyBorder="1" applyAlignment="1"/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/>
    <xf numFmtId="0" fontId="9" fillId="0" borderId="0" xfId="0" applyFont="1" applyFill="1"/>
    <xf numFmtId="0" fontId="9" fillId="4" borderId="3" xfId="0" applyFont="1" applyFill="1" applyBorder="1"/>
    <xf numFmtId="0" fontId="9" fillId="4" borderId="4" xfId="0" applyFont="1" applyFill="1" applyBorder="1"/>
    <xf numFmtId="0" fontId="9" fillId="4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0" xfId="0" applyFont="1" applyFill="1" applyBorder="1"/>
    <xf numFmtId="0" fontId="9" fillId="3" borderId="8" xfId="0" applyFont="1" applyFill="1" applyBorder="1"/>
    <xf numFmtId="0" fontId="9" fillId="3" borderId="9" xfId="0" applyFont="1" applyFill="1" applyBorder="1"/>
    <xf numFmtId="0" fontId="9" fillId="3" borderId="2" xfId="0" applyFont="1" applyFill="1" applyBorder="1"/>
    <xf numFmtId="0" fontId="8" fillId="2" borderId="10" xfId="0" applyFont="1" applyFill="1" applyBorder="1" applyAlignment="1">
      <alignment horizontal="right"/>
    </xf>
    <xf numFmtId="0" fontId="9" fillId="4" borderId="7" xfId="0" applyFont="1" applyFill="1" applyBorder="1" applyAlignment="1"/>
    <xf numFmtId="0" fontId="9" fillId="3" borderId="3" xfId="0" applyFont="1" applyFill="1" applyBorder="1" applyAlignment="1">
      <alignment horizontal="left"/>
    </xf>
    <xf numFmtId="0" fontId="9" fillId="3" borderId="4" xfId="0" applyFont="1" applyFill="1" applyBorder="1" applyAlignment="1">
      <alignment horizontal="left"/>
    </xf>
    <xf numFmtId="0" fontId="9" fillId="3" borderId="5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168" fontId="9" fillId="3" borderId="6" xfId="0" applyNumberFormat="1" applyFont="1" applyFill="1" applyBorder="1"/>
    <xf numFmtId="168" fontId="9" fillId="3" borderId="0" xfId="0" applyNumberFormat="1" applyFont="1" applyFill="1" applyBorder="1"/>
    <xf numFmtId="168" fontId="9" fillId="3" borderId="9" xfId="0" applyNumberFormat="1" applyFont="1" applyFill="1" applyBorder="1"/>
    <xf numFmtId="171" fontId="9" fillId="2" borderId="6" xfId="0" applyNumberFormat="1" applyFont="1" applyFill="1" applyBorder="1"/>
    <xf numFmtId="171" fontId="9" fillId="2" borderId="9" xfId="0" applyNumberFormat="1" applyFont="1" applyFill="1" applyBorder="1"/>
    <xf numFmtId="171" fontId="9" fillId="2" borderId="11" xfId="0" applyNumberFormat="1" applyFont="1" applyFill="1" applyBorder="1"/>
    <xf numFmtId="171" fontId="9" fillId="4" borderId="7" xfId="0" applyNumberFormat="1" applyFont="1" applyFill="1" applyBorder="1"/>
    <xf numFmtId="171" fontId="9" fillId="4" borderId="8" xfId="0" applyNumberFormat="1" applyFont="1" applyFill="1" applyBorder="1"/>
    <xf numFmtId="171" fontId="9" fillId="4" borderId="2" xfId="0" applyNumberFormat="1" applyFont="1" applyFill="1" applyBorder="1"/>
    <xf numFmtId="171" fontId="9" fillId="4" borderId="6" xfId="0" applyNumberFormat="1" applyFont="1" applyFill="1" applyBorder="1" applyAlignment="1"/>
    <xf numFmtId="171" fontId="9" fillId="3" borderId="9" xfId="0" applyNumberFormat="1" applyFont="1" applyFill="1" applyBorder="1" applyAlignment="1"/>
    <xf numFmtId="171" fontId="10" fillId="0" borderId="0" xfId="0" applyNumberFormat="1" applyFont="1" applyAlignment="1">
      <alignment vertical="top"/>
    </xf>
    <xf numFmtId="171" fontId="11" fillId="0" borderId="0" xfId="0" applyNumberFormat="1" applyFont="1"/>
    <xf numFmtId="168" fontId="11" fillId="0" borderId="0" xfId="0" applyNumberFormat="1" applyFont="1"/>
    <xf numFmtId="168" fontId="13" fillId="0" borderId="12" xfId="0" applyNumberFormat="1" applyFont="1" applyBorder="1" applyAlignment="1">
      <alignment horizontal="center"/>
    </xf>
    <xf numFmtId="168" fontId="13" fillId="0" borderId="13" xfId="0" applyNumberFormat="1" applyFont="1" applyBorder="1"/>
    <xf numFmtId="168" fontId="13" fillId="0" borderId="14" xfId="0" applyNumberFormat="1" applyFont="1" applyBorder="1"/>
    <xf numFmtId="168" fontId="13" fillId="0" borderId="15" xfId="0" applyNumberFormat="1" applyFont="1" applyBorder="1"/>
    <xf numFmtId="2" fontId="14" fillId="0" borderId="0" xfId="0" applyNumberFormat="1" applyFont="1" applyAlignment="1">
      <alignment vertical="top"/>
    </xf>
    <xf numFmtId="2" fontId="13" fillId="0" borderId="0" xfId="0" applyNumberFormat="1" applyFont="1"/>
    <xf numFmtId="2" fontId="13" fillId="0" borderId="12" xfId="0" applyNumberFormat="1" applyFont="1" applyBorder="1" applyAlignment="1">
      <alignment horizontal="center"/>
    </xf>
    <xf numFmtId="2" fontId="13" fillId="0" borderId="13" xfId="0" applyNumberFormat="1" applyFont="1" applyBorder="1"/>
    <xf numFmtId="2" fontId="13" fillId="0" borderId="14" xfId="0" applyNumberFormat="1" applyFont="1" applyBorder="1"/>
    <xf numFmtId="2" fontId="13" fillId="0" borderId="15" xfId="0" applyNumberFormat="1" applyFont="1" applyBorder="1"/>
    <xf numFmtId="168" fontId="14" fillId="0" borderId="0" xfId="0" applyNumberFormat="1" applyFont="1" applyAlignment="1">
      <alignment vertical="top"/>
    </xf>
    <xf numFmtId="168" fontId="13" fillId="0" borderId="0" xfId="0" applyNumberFormat="1" applyFont="1"/>
    <xf numFmtId="0" fontId="12" fillId="0" borderId="0" xfId="0" applyFont="1" applyAlignment="1">
      <alignment horizontal="left" vertical="top" wrapText="1"/>
    </xf>
    <xf numFmtId="0" fontId="9" fillId="3" borderId="1" xfId="0" applyFont="1" applyFill="1" applyBorder="1" applyAlignment="1">
      <alignment horizontal="left"/>
    </xf>
    <xf numFmtId="0" fontId="9" fillId="3" borderId="11" xfId="0" applyFont="1" applyFill="1" applyBorder="1" applyAlignment="1">
      <alignment horizontal="left"/>
    </xf>
    <xf numFmtId="0" fontId="9" fillId="3" borderId="10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Sheet1!$N$10:$N$110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0.999</c:v>
                </c:pt>
              </c:numCache>
            </c:numRef>
          </c:xVal>
          <c:yVal>
            <c:numRef>
              <c:f>Sheet1!$O$10:$O$110</c:f>
              <c:numCache>
                <c:formatCode>0.0000</c:formatCode>
                <c:ptCount val="101"/>
                <c:pt idx="0">
                  <c:v>-0.3343654767493916</c:v>
                </c:pt>
                <c:pt idx="1">
                  <c:v>-0.32771304206218027</c:v>
                </c:pt>
                <c:pt idx="2">
                  <c:v>-0.32110056954054911</c:v>
                </c:pt>
                <c:pt idx="3">
                  <c:v>-0.31452860405051619</c:v>
                </c:pt>
                <c:pt idx="4">
                  <c:v>-0.30799769859973758</c:v>
                </c:pt>
                <c:pt idx="5">
                  <c:v>-0.30150841446692156</c:v>
                </c:pt>
                <c:pt idx="6">
                  <c:v>-0.29506132133338903</c:v>
                </c:pt>
                <c:pt idx="7">
                  <c:v>-0.28865699741681794</c:v>
                </c:pt>
                <c:pt idx="8">
                  <c:v>-0.28229602960720762</c:v>
                </c:pt>
                <c:pt idx="9">
                  <c:v>-0.27597901360510291</c:v>
                </c:pt>
                <c:pt idx="10">
                  <c:v>-0.26970655406211419</c:v>
                </c:pt>
                <c:pt idx="11">
                  <c:v>-0.26347926472377586</c:v>
                </c:pt>
                <c:pt idx="12">
                  <c:v>-0.25729776857478009</c:v>
                </c:pt>
                <c:pt idx="13">
                  <c:v>-0.25116269798662899</c:v>
                </c:pt>
                <c:pt idx="14">
                  <c:v>-0.24507469486774519</c:v>
                </c:pt>
                <c:pt idx="15">
                  <c:v>-0.23903441081608459</c:v>
                </c:pt>
                <c:pt idx="16">
                  <c:v>-0.23304250727429113</c:v>
                </c:pt>
                <c:pt idx="17">
                  <c:v>-0.22709965568744181</c:v>
                </c:pt>
                <c:pt idx="18">
                  <c:v>-0.22120653766342174</c:v>
                </c:pt>
                <c:pt idx="19">
                  <c:v>-0.21536384513597806</c:v>
                </c:pt>
                <c:pt idx="20">
                  <c:v>-0.20957228053049637</c:v>
                </c:pt>
                <c:pt idx="21">
                  <c:v>-0.20383255693254773</c:v>
                </c:pt>
                <c:pt idx="22">
                  <c:v>-0.19814539825925306</c:v>
                </c:pt>
                <c:pt idx="23">
                  <c:v>-0.19251153943351526</c:v>
                </c:pt>
                <c:pt idx="24">
                  <c:v>-0.18693172656116469</c:v>
                </c:pt>
                <c:pt idx="25">
                  <c:v>-0.18140671711107337</c:v>
                </c:pt>
                <c:pt idx="26">
                  <c:v>-0.17593728009828286</c:v>
                </c:pt>
                <c:pt idx="27">
                  <c:v>-0.17052419627020404</c:v>
                </c:pt>
                <c:pt idx="28">
                  <c:v>-0.16516825829593706</c:v>
                </c:pt>
                <c:pt idx="29">
                  <c:v>-0.15987027095876749</c:v>
                </c:pt>
                <c:pt idx="30">
                  <c:v>-0.15463105135189203</c:v>
                </c:pt>
                <c:pt idx="31">
                  <c:v>-0.14945142907743209</c:v>
                </c:pt>
                <c:pt idx="32">
                  <c:v>-0.14433224644878834</c:v>
                </c:pt>
                <c:pt idx="33">
                  <c:v>-0.13927435869639754</c:v>
                </c:pt>
                <c:pt idx="34">
                  <c:v>-0.1342786341769468</c:v>
                </c:pt>
                <c:pt idx="35">
                  <c:v>-0.12934595458610931</c:v>
                </c:pt>
                <c:pt idx="36">
                  <c:v>-0.12447721517485766</c:v>
                </c:pt>
                <c:pt idx="37">
                  <c:v>-0.11967332496942035</c:v>
                </c:pt>
                <c:pt idx="38">
                  <c:v>-0.1149352069949432</c:v>
                </c:pt>
                <c:pt idx="39">
                  <c:v>-0.11026379850291834</c:v>
                </c:pt>
                <c:pt idx="40">
                  <c:v>-0.10566005120244926</c:v>
                </c:pt>
                <c:pt idx="41">
                  <c:v>-0.10112493149541463</c:v>
                </c:pt>
                <c:pt idx="42">
                  <c:v>-9.6659420715601685E-2</c:v>
                </c:pt>
                <c:pt idx="43">
                  <c:v>-9.2264515371874689E-2</c:v>
                </c:pt>
                <c:pt idx="44">
                  <c:v>-8.794122739545257E-2</c:v>
                </c:pt>
                <c:pt idx="45">
                  <c:v>-8.3690584391362399E-2</c:v>
                </c:pt>
                <c:pt idx="46">
                  <c:v>-7.9513629894144067E-2</c:v>
                </c:pt>
                <c:pt idx="47">
                  <c:v>-7.5411423627880114E-2</c:v>
                </c:pt>
                <c:pt idx="48">
                  <c:v>-7.1385041770623547E-2</c:v>
                </c:pt>
                <c:pt idx="49">
                  <c:v>-6.7435577223301957E-2</c:v>
                </c:pt>
                <c:pt idx="50">
                  <c:v>-6.3564139883174331E-2</c:v>
                </c:pt>
                <c:pt idx="51">
                  <c:v>-5.9771856921922106E-2</c:v>
                </c:pt>
                <c:pt idx="52">
                  <c:v>-5.6059873068450838E-2</c:v>
                </c:pt>
                <c:pt idx="53">
                  <c:v>-5.2429350896488591E-2</c:v>
                </c:pt>
                <c:pt idx="54">
                  <c:v>-4.888147111706187E-2</c:v>
                </c:pt>
                <c:pt idx="55">
                  <c:v>-4.5417432875934471E-2</c:v>
                </c:pt>
                <c:pt idx="56">
                  <c:v>-4.2038454056097407E-2</c:v>
                </c:pt>
                <c:pt idx="57">
                  <c:v>-3.8745771585394051E-2</c:v>
                </c:pt>
                <c:pt idx="58">
                  <c:v>-3.5540641749373547E-2</c:v>
                </c:pt>
                <c:pt idx="59">
                  <c:v>-3.2424340509462635E-2</c:v>
                </c:pt>
                <c:pt idx="60">
                  <c:v>-2.9398163826546475E-2</c:v>
                </c:pt>
                <c:pt idx="61">
                  <c:v>-2.6463427990055965E-2</c:v>
                </c:pt>
                <c:pt idx="62">
                  <c:v>-2.3621469952654905E-2</c:v>
                </c:pt>
                <c:pt idx="63">
                  <c:v>-2.0873647670626938E-2</c:v>
                </c:pt>
                <c:pt idx="64">
                  <c:v>-1.8221340450057855E-2</c:v>
                </c:pt>
                <c:pt idx="65">
                  <c:v>-1.5665949298922066E-2</c:v>
                </c:pt>
                <c:pt idx="66">
                  <c:v>-1.3208897285164833E-2</c:v>
                </c:pt>
                <c:pt idx="67">
                  <c:v>-1.0851629900897941E-2</c:v>
                </c:pt>
                <c:pt idx="68">
                  <c:v>-8.5956154328032941E-3</c:v>
                </c:pt>
                <c:pt idx="69">
                  <c:v>-6.4423453388636753E-3</c:v>
                </c:pt>
                <c:pt idx="70">
                  <c:v>-4.3933346315230271E-3</c:v>
                </c:pt>
                <c:pt idx="71">
                  <c:v>-2.4501222673931622E-3</c:v>
                </c:pt>
                <c:pt idx="72">
                  <c:v>-6.1427154362125869E-4</c:v>
                </c:pt>
                <c:pt idx="73">
                  <c:v>1.1126294989693974E-3</c:v>
                </c:pt>
                <c:pt idx="74">
                  <c:v>2.7289676658406314E-3</c:v>
                </c:pt>
                <c:pt idx="75">
                  <c:v>4.2331041916847667E-3</c:v>
                </c:pt>
                <c:pt idx="76">
                  <c:v>5.6233743162360517E-3</c:v>
                </c:pt>
                <c:pt idx="77">
                  <c:v>6.8980868528141226E-3</c:v>
                </c:pt>
                <c:pt idx="78">
                  <c:v>8.0555237494766008E-3</c:v>
                </c:pt>
                <c:pt idx="79">
                  <c:v>9.0939396426552577E-3</c:v>
                </c:pt>
                <c:pt idx="80">
                  <c:v>1.0011561403136082E-2</c:v>
                </c:pt>
                <c:pt idx="81">
                  <c:v>1.0806587674255463E-2</c:v>
                </c:pt>
                <c:pt idx="82">
                  <c:v>1.1477188402171379E-2</c:v>
                </c:pt>
                <c:pt idx="83">
                  <c:v>1.2021504358074142E-2</c:v>
                </c:pt>
                <c:pt idx="84">
                  <c:v>1.2437646652192935E-2</c:v>
                </c:pt>
                <c:pt idx="85">
                  <c:v>1.2723696239454907E-2</c:v>
                </c:pt>
                <c:pt idx="86">
                  <c:v>1.2877703416648179E-2</c:v>
                </c:pt>
                <c:pt idx="87">
                  <c:v>1.2897687310945871E-2</c:v>
                </c:pt>
                <c:pt idx="88">
                  <c:v>1.278163535962884E-2</c:v>
                </c:pt>
                <c:pt idx="89">
                  <c:v>1.2527502780862565E-2</c:v>
                </c:pt>
                <c:pt idx="90">
                  <c:v>1.2133212035367102E-2</c:v>
                </c:pt>
                <c:pt idx="91">
                  <c:v>1.1596652278812569E-2</c:v>
                </c:pt>
                <c:pt idx="92">
                  <c:v>1.0915678804795492E-2</c:v>
                </c:pt>
                <c:pt idx="93">
                  <c:v>1.0088112478203959E-2</c:v>
                </c:pt>
                <c:pt idx="94">
                  <c:v>9.1117391588348973E-3</c:v>
                </c:pt>
                <c:pt idx="95">
                  <c:v>7.9843091150541001E-3</c:v>
                </c:pt>
                <c:pt idx="96">
                  <c:v>6.7035364273542175E-3</c:v>
                </c:pt>
                <c:pt idx="97">
                  <c:v>5.267098381627755E-3</c:v>
                </c:pt>
                <c:pt idx="98">
                  <c:v>3.6726348519545704E-3</c:v>
                </c:pt>
                <c:pt idx="99">
                  <c:v>1.9177476727363363E-3</c:v>
                </c:pt>
                <c:pt idx="100">
                  <c:v>1.9917374916134101E-4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F2-4FB4-AA73-CE87574E62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351248"/>
        <c:axId val="1"/>
      </c:scatterChart>
      <c:valAx>
        <c:axId val="144335124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/>
                </a:pPr>
                <a:r>
                  <a:rPr lang="en-US" sz="1100" b="0"/>
                  <a:t> z = cell D9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0.1"/>
      </c:valAx>
      <c:valAx>
        <c:axId val="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US" sz="1100" b="0"/>
                  <a:t>Cell D10 (want to be 0)</a:t>
                </a:r>
              </a:p>
            </c:rich>
          </c:tx>
          <c:layout>
            <c:manualLayout>
              <c:xMode val="edge"/>
              <c:yMode val="edge"/>
              <c:x val="1.2314862511344961E-2"/>
              <c:y val="0.32852989101269409"/>
            </c:manualLayout>
          </c:layout>
          <c:overlay val="0"/>
        </c:title>
        <c:numFmt formatCode="0.00" sourceLinked="0"/>
        <c:majorTickMark val="out"/>
        <c:minorTickMark val="none"/>
        <c:tickLblPos val="nextTo"/>
        <c:crossAx val="1443351248"/>
        <c:crosses val="autoZero"/>
        <c:crossBetween val="midCat"/>
      </c:valAx>
      <c:spPr>
        <a:ln w="15875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30306</xdr:colOff>
      <xdr:row>17</xdr:row>
      <xdr:rowOff>55245</xdr:rowOff>
    </xdr:from>
    <xdr:ext cx="4457027" cy="351201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8C13646-4E32-4554-8B86-44053A4D5BFD}"/>
            </a:ext>
          </a:extLst>
        </xdr:cNvPr>
        <xdr:cNvSpPr txBox="1"/>
      </xdr:nvSpPr>
      <xdr:spPr>
        <a:xfrm>
          <a:off x="30306" y="3159125"/>
          <a:ext cx="4457027" cy="3518958"/>
        </a:xfrm>
        <a:prstGeom prst="rect">
          <a:avLst/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en-US" sz="1050" b="1"/>
            <a:t>Instructions:</a:t>
          </a:r>
        </a:p>
        <a:p>
          <a:endParaRPr lang="en-US" sz="1050"/>
        </a:p>
        <a:p>
          <a:r>
            <a:rPr lang="en-US" sz="1050"/>
            <a:t>1.  Enter your input parameter values in B4..B6, and make sure they satisfy the required steady-state conditions (you should get two "OK" indications ... "Not OK" is, well, not OK and your values are invalid).</a:t>
          </a:r>
        </a:p>
        <a:p>
          <a:endParaRPr lang="en-US" sz="1050"/>
        </a:p>
        <a:p>
          <a:r>
            <a:rPr lang="en-US" sz="1050"/>
            <a:t>2.  Set an initial guess for </a:t>
          </a:r>
          <a:r>
            <a:rPr lang="en-US" sz="1050" i="1"/>
            <a:t>z</a:t>
          </a:r>
          <a:r>
            <a:rPr lang="en-US" sz="1050"/>
            <a:t> in D9; it must be between 0 and 1.  Based on experiments with the "shape"</a:t>
          </a:r>
          <a:r>
            <a:rPr lang="en-US" sz="1050" baseline="0"/>
            <a:t> of the curve plotting the value in D10 vs. z (the value in D9 ... plot is shown at the right), an initial guess of z = 0 is suggested for best results and stability.</a:t>
          </a:r>
          <a:endParaRPr lang="en-US" sz="1050"/>
        </a:p>
        <a:p>
          <a:endParaRPr lang="en-US" sz="1050"/>
        </a:p>
        <a:p>
          <a:r>
            <a:rPr lang="en-US" sz="1050"/>
            <a:t>3.  Single-click in cell D10, then invoke Excel's built-in Goal Seek utility (in Excel 200/27010, this is in the Data ribbon/tab, then under What-If Analysis).  If you already clicked in D10, that should already be in the "Set cell" field; if not, click in that field and then click in D10.  Enter 0 in the "To value" field.  Click in the "By changing cell" field, then click in D9 (where your initial guess of </a:t>
          </a:r>
          <a:r>
            <a:rPr lang="en-US" sz="1050" i="1"/>
            <a:t>z</a:t>
          </a:r>
          <a:r>
            <a:rPr lang="en-US" sz="1050"/>
            <a:t> resides).  Finally, click the OK button, and cell D10 should move to something very close to 0, and cell D9 will then contain the value of </a:t>
          </a:r>
          <a:r>
            <a:rPr lang="en-US" sz="1050" i="1"/>
            <a:t>z</a:t>
          </a:r>
          <a:r>
            <a:rPr lang="en-US" sz="1050"/>
            <a:t> needed to make that happen.</a:t>
          </a:r>
        </a:p>
        <a:p>
          <a:pPr>
            <a:lnSpc>
              <a:spcPts val="1200"/>
            </a:lnSpc>
          </a:pPr>
          <a:endParaRPr lang="en-US" sz="1050"/>
        </a:p>
        <a:p>
          <a:pPr>
            <a:lnSpc>
              <a:spcPts val="1200"/>
            </a:lnSpc>
          </a:pPr>
          <a:r>
            <a:rPr lang="en-US" sz="1050"/>
            <a:t>4.  If you change your values in B4..B6, or if you enter another initial guess for </a:t>
          </a:r>
          <a:r>
            <a:rPr lang="en-US" sz="1050" i="1"/>
            <a:t>z</a:t>
          </a:r>
          <a:r>
            <a:rPr lang="en-US" sz="1050" i="0"/>
            <a:t> in D9</a:t>
          </a:r>
          <a:r>
            <a:rPr lang="en-US" sz="1050"/>
            <a:t>, you'll need to repeat Step 3.</a:t>
          </a:r>
        </a:p>
        <a:p>
          <a:endParaRPr lang="en-US" sz="1050"/>
        </a:p>
      </xdr:txBody>
    </xdr:sp>
    <xdr:clientData/>
  </xdr:oneCellAnchor>
  <xdr:twoCellAnchor>
    <xdr:from>
      <xdr:col>7</xdr:col>
      <xdr:colOff>144780</xdr:colOff>
      <xdr:row>8</xdr:row>
      <xdr:rowOff>0</xdr:rowOff>
    </xdr:from>
    <xdr:to>
      <xdr:col>12</xdr:col>
      <xdr:colOff>518160</xdr:colOff>
      <xdr:row>39</xdr:row>
      <xdr:rowOff>83820</xdr:rowOff>
    </xdr:to>
    <xdr:graphicFrame macro="">
      <xdr:nvGraphicFramePr>
        <xdr:cNvPr id="1152" name="Chart 2">
          <a:extLst>
            <a:ext uri="{FF2B5EF4-FFF2-40B4-BE49-F238E27FC236}">
              <a16:creationId xmlns:a16="http://schemas.microsoft.com/office/drawing/2014/main" id="{CA76D731-5FE5-43ED-9FDE-ADBAC1B62D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0"/>
  <sheetViews>
    <sheetView tabSelected="1" zoomScale="90" zoomScaleNormal="90" workbookViewId="0">
      <selection activeCell="D9" sqref="D9"/>
    </sheetView>
  </sheetViews>
  <sheetFormatPr defaultColWidth="9.109375" defaultRowHeight="13.8" x14ac:dyDescent="0.3"/>
  <cols>
    <col min="1" max="1" width="5.5546875" style="2" bestFit="1" customWidth="1"/>
    <col min="2" max="2" width="13.5546875" style="2" bestFit="1" customWidth="1"/>
    <col min="3" max="3" width="5.6640625" style="2" customWidth="1"/>
    <col min="4" max="4" width="13.109375" style="2" bestFit="1" customWidth="1"/>
    <col min="5" max="5" width="12.44140625" style="2" bestFit="1" customWidth="1"/>
    <col min="6" max="6" width="11.44140625" style="2" bestFit="1" customWidth="1"/>
    <col min="7" max="7" width="5.44140625" style="2" customWidth="1"/>
    <col min="8" max="8" width="2.109375" style="2" customWidth="1"/>
    <col min="9" max="9" width="9.6640625" style="38" bestFit="1" customWidth="1"/>
    <col min="10" max="10" width="10.109375" style="37" customWidth="1"/>
    <col min="11" max="13" width="9.109375" style="2"/>
    <col min="14" max="14" width="9.6640625" style="44" bestFit="1" customWidth="1"/>
    <col min="15" max="15" width="8.109375" style="50" bestFit="1" customWidth="1"/>
    <col min="16" max="16384" width="9.109375" style="2"/>
  </cols>
  <sheetData>
    <row r="1" spans="1:16" ht="42" customHeight="1" x14ac:dyDescent="0.3">
      <c r="A1" s="51" t="s">
        <v>18</v>
      </c>
      <c r="B1" s="51"/>
      <c r="C1" s="51"/>
      <c r="D1" s="51"/>
      <c r="E1" s="51"/>
      <c r="F1" s="51"/>
      <c r="G1" s="51"/>
      <c r="H1" s="51"/>
      <c r="I1" s="51"/>
      <c r="J1" s="36"/>
      <c r="K1" s="1"/>
      <c r="L1" s="1"/>
      <c r="M1" s="1"/>
      <c r="N1" s="43"/>
      <c r="O1" s="49"/>
      <c r="P1" s="1"/>
    </row>
    <row r="3" spans="1:16" x14ac:dyDescent="0.3">
      <c r="A3" s="55" t="s">
        <v>1</v>
      </c>
      <c r="B3" s="56"/>
      <c r="D3" s="61" t="s">
        <v>3</v>
      </c>
      <c r="E3" s="62"/>
      <c r="F3" s="62"/>
      <c r="G3" s="63"/>
    </row>
    <row r="4" spans="1:16" x14ac:dyDescent="0.3">
      <c r="A4" s="8" t="s">
        <v>4</v>
      </c>
      <c r="B4" s="31">
        <v>0.4</v>
      </c>
      <c r="D4" s="22" t="s">
        <v>5</v>
      </c>
      <c r="E4" s="28">
        <f>1/B4</f>
        <v>2.5</v>
      </c>
      <c r="F4" s="57" t="str">
        <f>IF(E4&lt;E5,"OK","Not OK")</f>
        <v>OK</v>
      </c>
      <c r="G4" s="58"/>
    </row>
    <row r="5" spans="1:16" x14ac:dyDescent="0.3">
      <c r="A5" s="9" t="s">
        <v>6</v>
      </c>
      <c r="B5" s="32">
        <v>1</v>
      </c>
      <c r="D5" s="23" t="s">
        <v>7</v>
      </c>
      <c r="E5" s="29">
        <f>(B5+B6)/2</f>
        <v>3</v>
      </c>
      <c r="F5" s="59"/>
      <c r="G5" s="60"/>
    </row>
    <row r="6" spans="1:16" x14ac:dyDescent="0.3">
      <c r="A6" s="10" t="s">
        <v>8</v>
      </c>
      <c r="B6" s="33">
        <v>5</v>
      </c>
      <c r="D6" s="24" t="s">
        <v>9</v>
      </c>
      <c r="E6" s="30">
        <f>E4/E5</f>
        <v>0.83333333333333337</v>
      </c>
      <c r="F6" s="3" t="s">
        <v>0</v>
      </c>
      <c r="G6" s="17" t="str">
        <f>IF(E6&lt;1, "OK", "Not OK")</f>
        <v>OK</v>
      </c>
    </row>
    <row r="8" spans="1:16" x14ac:dyDescent="0.3">
      <c r="A8" s="68" t="s">
        <v>17</v>
      </c>
      <c r="B8" s="69"/>
      <c r="C8" s="69"/>
      <c r="D8" s="69"/>
      <c r="E8" s="70"/>
    </row>
    <row r="9" spans="1:16" x14ac:dyDescent="0.3">
      <c r="A9" s="66" t="s">
        <v>10</v>
      </c>
      <c r="B9" s="67"/>
      <c r="C9" s="67"/>
      <c r="D9" s="34">
        <v>0</v>
      </c>
      <c r="E9" s="18"/>
      <c r="N9" s="45" t="s">
        <v>20</v>
      </c>
      <c r="O9" s="39" t="s">
        <v>19</v>
      </c>
    </row>
    <row r="10" spans="1:16" x14ac:dyDescent="0.3">
      <c r="A10" s="64" t="s">
        <v>11</v>
      </c>
      <c r="B10" s="65"/>
      <c r="C10" s="65"/>
      <c r="D10" s="35">
        <f>D9 + (EXP(-$B$4*(1-D9)*$B$6) - EXP(-$B$4*(1-D9)*$B$5))/($B$4*($B$6-$B$5)*(1-D9))</f>
        <v>-0.3343654767493916</v>
      </c>
      <c r="E10" s="4"/>
      <c r="N10" s="46">
        <v>0</v>
      </c>
      <c r="O10" s="40">
        <f>N10 + (EXP(-$B$4*(1-N10)*$B$6) - EXP(-$B$4*(1-N10)*$B$5))/($B$4*($B$6-$B$5)*(1-N10))</f>
        <v>-0.3343654767493916</v>
      </c>
    </row>
    <row r="11" spans="1:16" s="7" customFormat="1" x14ac:dyDescent="0.3">
      <c r="A11" s="5"/>
      <c r="B11" s="5"/>
      <c r="C11" s="5"/>
      <c r="D11" s="6"/>
      <c r="E11" s="6"/>
      <c r="N11" s="47">
        <v>0.01</v>
      </c>
      <c r="O11" s="41">
        <f t="shared" ref="O11:O74" si="0">N11 + (EXP(-$B$4*(1-N11)*$B$6) - EXP(-$B$4*(1-N11)*$B$5))/($B$4*($B$6-$B$5)*(1-N11))</f>
        <v>-0.32771304206218027</v>
      </c>
    </row>
    <row r="12" spans="1:16" s="7" customFormat="1" x14ac:dyDescent="0.3">
      <c r="A12" s="52" t="s">
        <v>2</v>
      </c>
      <c r="B12" s="53"/>
      <c r="C12" s="53"/>
      <c r="D12" s="54"/>
      <c r="E12" s="6"/>
      <c r="N12" s="47">
        <v>0.02</v>
      </c>
      <c r="O12" s="41">
        <f t="shared" si="0"/>
        <v>-0.32110056954054911</v>
      </c>
    </row>
    <row r="13" spans="1:16" ht="15" x14ac:dyDescent="0.35">
      <c r="A13" s="19" t="s">
        <v>12</v>
      </c>
      <c r="B13" s="25">
        <f>B14-E4</f>
        <v>0</v>
      </c>
      <c r="C13" s="11"/>
      <c r="D13" s="12"/>
      <c r="N13" s="47">
        <v>0.03</v>
      </c>
      <c r="O13" s="41">
        <f t="shared" si="0"/>
        <v>-0.31452860405051619</v>
      </c>
    </row>
    <row r="14" spans="1:16" x14ac:dyDescent="0.3">
      <c r="A14" s="20" t="s">
        <v>13</v>
      </c>
      <c r="B14" s="26">
        <f>1/(B4*(1-D9))</f>
        <v>2.5</v>
      </c>
      <c r="C14" s="13"/>
      <c r="D14" s="14"/>
      <c r="N14" s="47">
        <v>0.04</v>
      </c>
      <c r="O14" s="41">
        <f t="shared" si="0"/>
        <v>-0.30799769859973758</v>
      </c>
    </row>
    <row r="15" spans="1:16" ht="15" x14ac:dyDescent="0.35">
      <c r="A15" s="20" t="s">
        <v>14</v>
      </c>
      <c r="B15" s="26">
        <f>B13/E5</f>
        <v>0</v>
      </c>
      <c r="C15" s="13"/>
      <c r="D15" s="14"/>
      <c r="N15" s="47">
        <v>0.05</v>
      </c>
      <c r="O15" s="41">
        <f t="shared" si="0"/>
        <v>-0.30150841446692156</v>
      </c>
    </row>
    <row r="16" spans="1:16" x14ac:dyDescent="0.3">
      <c r="A16" s="20" t="s">
        <v>15</v>
      </c>
      <c r="B16" s="26">
        <f>B14/E5</f>
        <v>0.83333333333333337</v>
      </c>
      <c r="C16" s="13"/>
      <c r="D16" s="14"/>
      <c r="N16" s="47">
        <v>0.06</v>
      </c>
      <c r="O16" s="41">
        <f t="shared" si="0"/>
        <v>-0.29506132133338903</v>
      </c>
    </row>
    <row r="17" spans="1:15" x14ac:dyDescent="0.3">
      <c r="A17" s="21" t="s">
        <v>16</v>
      </c>
      <c r="B17" s="27">
        <f>E6</f>
        <v>0.83333333333333337</v>
      </c>
      <c r="C17" s="15"/>
      <c r="D17" s="16"/>
      <c r="N17" s="47">
        <v>7.0000000000000007E-2</v>
      </c>
      <c r="O17" s="41">
        <f t="shared" si="0"/>
        <v>-0.28865699741681794</v>
      </c>
    </row>
    <row r="18" spans="1:15" x14ac:dyDescent="0.3">
      <c r="N18" s="47">
        <v>0.08</v>
      </c>
      <c r="O18" s="41">
        <f t="shared" si="0"/>
        <v>-0.28229602960720762</v>
      </c>
    </row>
    <row r="19" spans="1:15" x14ac:dyDescent="0.3">
      <c r="N19" s="47">
        <v>0.09</v>
      </c>
      <c r="O19" s="41">
        <f t="shared" si="0"/>
        <v>-0.27597901360510291</v>
      </c>
    </row>
    <row r="20" spans="1:15" x14ac:dyDescent="0.3">
      <c r="N20" s="47">
        <v>0.1</v>
      </c>
      <c r="O20" s="41">
        <f t="shared" si="0"/>
        <v>-0.26970655406211419</v>
      </c>
    </row>
    <row r="21" spans="1:15" x14ac:dyDescent="0.3">
      <c r="N21" s="47">
        <v>0.11</v>
      </c>
      <c r="O21" s="41">
        <f t="shared" si="0"/>
        <v>-0.26347926472377586</v>
      </c>
    </row>
    <row r="22" spans="1:15" x14ac:dyDescent="0.3">
      <c r="N22" s="47">
        <v>0.12</v>
      </c>
      <c r="O22" s="41">
        <f t="shared" si="0"/>
        <v>-0.25729776857478009</v>
      </c>
    </row>
    <row r="23" spans="1:15" x14ac:dyDescent="0.3">
      <c r="N23" s="47">
        <v>0.13</v>
      </c>
      <c r="O23" s="41">
        <f t="shared" si="0"/>
        <v>-0.25116269798662899</v>
      </c>
    </row>
    <row r="24" spans="1:15" x14ac:dyDescent="0.3">
      <c r="N24" s="47">
        <v>0.14000000000000001</v>
      </c>
      <c r="O24" s="41">
        <f t="shared" si="0"/>
        <v>-0.24507469486774519</v>
      </c>
    </row>
    <row r="25" spans="1:15" x14ac:dyDescent="0.3">
      <c r="N25" s="47">
        <v>0.15</v>
      </c>
      <c r="O25" s="41">
        <f t="shared" si="0"/>
        <v>-0.23903441081608459</v>
      </c>
    </row>
    <row r="26" spans="1:15" x14ac:dyDescent="0.3">
      <c r="N26" s="47">
        <v>0.16</v>
      </c>
      <c r="O26" s="41">
        <f t="shared" si="0"/>
        <v>-0.23304250727429113</v>
      </c>
    </row>
    <row r="27" spans="1:15" x14ac:dyDescent="0.3">
      <c r="N27" s="47">
        <v>0.17</v>
      </c>
      <c r="O27" s="41">
        <f t="shared" si="0"/>
        <v>-0.22709965568744181</v>
      </c>
    </row>
    <row r="28" spans="1:15" x14ac:dyDescent="0.3">
      <c r="N28" s="47">
        <v>0.18</v>
      </c>
      <c r="O28" s="41">
        <f t="shared" si="0"/>
        <v>-0.22120653766342174</v>
      </c>
    </row>
    <row r="29" spans="1:15" x14ac:dyDescent="0.3">
      <c r="N29" s="47">
        <v>0.19</v>
      </c>
      <c r="O29" s="41">
        <f t="shared" si="0"/>
        <v>-0.21536384513597806</v>
      </c>
    </row>
    <row r="30" spans="1:15" x14ac:dyDescent="0.3">
      <c r="N30" s="47">
        <v>0.2</v>
      </c>
      <c r="O30" s="41">
        <f t="shared" si="0"/>
        <v>-0.20957228053049637</v>
      </c>
    </row>
    <row r="31" spans="1:15" x14ac:dyDescent="0.3">
      <c r="N31" s="47">
        <v>0.21</v>
      </c>
      <c r="O31" s="41">
        <f t="shared" si="0"/>
        <v>-0.20383255693254773</v>
      </c>
    </row>
    <row r="32" spans="1:15" x14ac:dyDescent="0.3">
      <c r="N32" s="47">
        <v>0.22</v>
      </c>
      <c r="O32" s="41">
        <f t="shared" si="0"/>
        <v>-0.19814539825925306</v>
      </c>
    </row>
    <row r="33" spans="14:15" x14ac:dyDescent="0.3">
      <c r="N33" s="47">
        <v>0.23</v>
      </c>
      <c r="O33" s="41">
        <f t="shared" si="0"/>
        <v>-0.19251153943351526</v>
      </c>
    </row>
    <row r="34" spans="14:15" x14ac:dyDescent="0.3">
      <c r="N34" s="47">
        <v>0.24</v>
      </c>
      <c r="O34" s="41">
        <f t="shared" si="0"/>
        <v>-0.18693172656116469</v>
      </c>
    </row>
    <row r="35" spans="14:15" x14ac:dyDescent="0.3">
      <c r="N35" s="47">
        <v>0.25</v>
      </c>
      <c r="O35" s="41">
        <f t="shared" si="0"/>
        <v>-0.18140671711107337</v>
      </c>
    </row>
    <row r="36" spans="14:15" x14ac:dyDescent="0.3">
      <c r="N36" s="47">
        <v>0.26</v>
      </c>
      <c r="O36" s="41">
        <f t="shared" si="0"/>
        <v>-0.17593728009828286</v>
      </c>
    </row>
    <row r="37" spans="14:15" x14ac:dyDescent="0.3">
      <c r="N37" s="47">
        <v>0.27</v>
      </c>
      <c r="O37" s="41">
        <f t="shared" si="0"/>
        <v>-0.17052419627020404</v>
      </c>
    </row>
    <row r="38" spans="14:15" x14ac:dyDescent="0.3">
      <c r="N38" s="47">
        <v>0.28000000000000003</v>
      </c>
      <c r="O38" s="41">
        <f t="shared" si="0"/>
        <v>-0.16516825829593706</v>
      </c>
    </row>
    <row r="39" spans="14:15" x14ac:dyDescent="0.3">
      <c r="N39" s="47">
        <v>0.28999999999999998</v>
      </c>
      <c r="O39" s="41">
        <f t="shared" si="0"/>
        <v>-0.15987027095876749</v>
      </c>
    </row>
    <row r="40" spans="14:15" x14ac:dyDescent="0.3">
      <c r="N40" s="47">
        <v>0.3</v>
      </c>
      <c r="O40" s="41">
        <f t="shared" si="0"/>
        <v>-0.15463105135189203</v>
      </c>
    </row>
    <row r="41" spans="14:15" x14ac:dyDescent="0.3">
      <c r="N41" s="47">
        <v>0.31</v>
      </c>
      <c r="O41" s="41">
        <f t="shared" si="0"/>
        <v>-0.14945142907743209</v>
      </c>
    </row>
    <row r="42" spans="14:15" x14ac:dyDescent="0.3">
      <c r="N42" s="47">
        <v>0.32</v>
      </c>
      <c r="O42" s="41">
        <f t="shared" si="0"/>
        <v>-0.14433224644878834</v>
      </c>
    </row>
    <row r="43" spans="14:15" x14ac:dyDescent="0.3">
      <c r="N43" s="47">
        <v>0.33</v>
      </c>
      <c r="O43" s="41">
        <f t="shared" si="0"/>
        <v>-0.13927435869639754</v>
      </c>
    </row>
    <row r="44" spans="14:15" x14ac:dyDescent="0.3">
      <c r="N44" s="47">
        <v>0.34</v>
      </c>
      <c r="O44" s="41">
        <f t="shared" si="0"/>
        <v>-0.1342786341769468</v>
      </c>
    </row>
    <row r="45" spans="14:15" x14ac:dyDescent="0.3">
      <c r="N45" s="47">
        <v>0.35</v>
      </c>
      <c r="O45" s="41">
        <f t="shared" si="0"/>
        <v>-0.12934595458610931</v>
      </c>
    </row>
    <row r="46" spans="14:15" x14ac:dyDescent="0.3">
      <c r="N46" s="47">
        <v>0.36</v>
      </c>
      <c r="O46" s="41">
        <f t="shared" si="0"/>
        <v>-0.12447721517485766</v>
      </c>
    </row>
    <row r="47" spans="14:15" x14ac:dyDescent="0.3">
      <c r="N47" s="47">
        <v>0.37</v>
      </c>
      <c r="O47" s="41">
        <f t="shared" si="0"/>
        <v>-0.11967332496942035</v>
      </c>
    </row>
    <row r="48" spans="14:15" x14ac:dyDescent="0.3">
      <c r="N48" s="47">
        <v>0.38</v>
      </c>
      <c r="O48" s="41">
        <f t="shared" si="0"/>
        <v>-0.1149352069949432</v>
      </c>
    </row>
    <row r="49" spans="14:15" x14ac:dyDescent="0.3">
      <c r="N49" s="47">
        <v>0.39</v>
      </c>
      <c r="O49" s="41">
        <f t="shared" si="0"/>
        <v>-0.11026379850291834</v>
      </c>
    </row>
    <row r="50" spans="14:15" x14ac:dyDescent="0.3">
      <c r="N50" s="47">
        <v>0.4</v>
      </c>
      <c r="O50" s="41">
        <f t="shared" si="0"/>
        <v>-0.10566005120244926</v>
      </c>
    </row>
    <row r="51" spans="14:15" x14ac:dyDescent="0.3">
      <c r="N51" s="47">
        <v>0.41</v>
      </c>
      <c r="O51" s="41">
        <f t="shared" si="0"/>
        <v>-0.10112493149541463</v>
      </c>
    </row>
    <row r="52" spans="14:15" x14ac:dyDescent="0.3">
      <c r="N52" s="47">
        <v>0.42</v>
      </c>
      <c r="O52" s="41">
        <f t="shared" si="0"/>
        <v>-9.6659420715601685E-2</v>
      </c>
    </row>
    <row r="53" spans="14:15" x14ac:dyDescent="0.3">
      <c r="N53" s="47">
        <v>0.43</v>
      </c>
      <c r="O53" s="41">
        <f t="shared" si="0"/>
        <v>-9.2264515371874689E-2</v>
      </c>
    </row>
    <row r="54" spans="14:15" x14ac:dyDescent="0.3">
      <c r="N54" s="47">
        <v>0.44</v>
      </c>
      <c r="O54" s="41">
        <f t="shared" si="0"/>
        <v>-8.794122739545257E-2</v>
      </c>
    </row>
    <row r="55" spans="14:15" x14ac:dyDescent="0.3">
      <c r="N55" s="47">
        <v>0.45</v>
      </c>
      <c r="O55" s="41">
        <f t="shared" si="0"/>
        <v>-8.3690584391362399E-2</v>
      </c>
    </row>
    <row r="56" spans="14:15" x14ac:dyDescent="0.3">
      <c r="N56" s="47">
        <v>0.46</v>
      </c>
      <c r="O56" s="41">
        <f t="shared" si="0"/>
        <v>-7.9513629894144067E-2</v>
      </c>
    </row>
    <row r="57" spans="14:15" x14ac:dyDescent="0.3">
      <c r="N57" s="47">
        <v>0.47</v>
      </c>
      <c r="O57" s="41">
        <f t="shared" si="0"/>
        <v>-7.5411423627880114E-2</v>
      </c>
    </row>
    <row r="58" spans="14:15" x14ac:dyDescent="0.3">
      <c r="N58" s="47">
        <v>0.48</v>
      </c>
      <c r="O58" s="41">
        <f t="shared" si="0"/>
        <v>-7.1385041770623547E-2</v>
      </c>
    </row>
    <row r="59" spans="14:15" x14ac:dyDescent="0.3">
      <c r="N59" s="47">
        <v>0.49</v>
      </c>
      <c r="O59" s="41">
        <f t="shared" si="0"/>
        <v>-6.7435577223301957E-2</v>
      </c>
    </row>
    <row r="60" spans="14:15" x14ac:dyDescent="0.3">
      <c r="N60" s="47">
        <v>0.5</v>
      </c>
      <c r="O60" s="41">
        <f t="shared" si="0"/>
        <v>-6.3564139883174331E-2</v>
      </c>
    </row>
    <row r="61" spans="14:15" x14ac:dyDescent="0.3">
      <c r="N61" s="47">
        <v>0.51</v>
      </c>
      <c r="O61" s="41">
        <f t="shared" si="0"/>
        <v>-5.9771856921922106E-2</v>
      </c>
    </row>
    <row r="62" spans="14:15" x14ac:dyDescent="0.3">
      <c r="N62" s="47">
        <v>0.52</v>
      </c>
      <c r="O62" s="41">
        <f t="shared" si="0"/>
        <v>-5.6059873068450838E-2</v>
      </c>
    </row>
    <row r="63" spans="14:15" x14ac:dyDescent="0.3">
      <c r="N63" s="47">
        <v>0.53</v>
      </c>
      <c r="O63" s="41">
        <f t="shared" si="0"/>
        <v>-5.2429350896488591E-2</v>
      </c>
    </row>
    <row r="64" spans="14:15" x14ac:dyDescent="0.3">
      <c r="N64" s="47">
        <v>0.54</v>
      </c>
      <c r="O64" s="41">
        <f t="shared" si="0"/>
        <v>-4.888147111706187E-2</v>
      </c>
    </row>
    <row r="65" spans="14:15" x14ac:dyDescent="0.3">
      <c r="N65" s="47">
        <v>0.55000000000000004</v>
      </c>
      <c r="O65" s="41">
        <f t="shared" si="0"/>
        <v>-4.5417432875934471E-2</v>
      </c>
    </row>
    <row r="66" spans="14:15" x14ac:dyDescent="0.3">
      <c r="N66" s="47">
        <v>0.56000000000000005</v>
      </c>
      <c r="O66" s="41">
        <f t="shared" si="0"/>
        <v>-4.2038454056097407E-2</v>
      </c>
    </row>
    <row r="67" spans="14:15" x14ac:dyDescent="0.3">
      <c r="N67" s="47">
        <v>0.56999999999999995</v>
      </c>
      <c r="O67" s="41">
        <f t="shared" si="0"/>
        <v>-3.8745771585394051E-2</v>
      </c>
    </row>
    <row r="68" spans="14:15" x14ac:dyDescent="0.3">
      <c r="N68" s="47">
        <v>0.57999999999999996</v>
      </c>
      <c r="O68" s="41">
        <f t="shared" si="0"/>
        <v>-3.5540641749373547E-2</v>
      </c>
    </row>
    <row r="69" spans="14:15" x14ac:dyDescent="0.3">
      <c r="N69" s="47">
        <v>0.59</v>
      </c>
      <c r="O69" s="41">
        <f t="shared" si="0"/>
        <v>-3.2424340509462635E-2</v>
      </c>
    </row>
    <row r="70" spans="14:15" x14ac:dyDescent="0.3">
      <c r="N70" s="47">
        <v>0.6</v>
      </c>
      <c r="O70" s="41">
        <f t="shared" si="0"/>
        <v>-2.9398163826546475E-2</v>
      </c>
    </row>
    <row r="71" spans="14:15" x14ac:dyDescent="0.3">
      <c r="N71" s="47">
        <v>0.61</v>
      </c>
      <c r="O71" s="41">
        <f t="shared" si="0"/>
        <v>-2.6463427990055965E-2</v>
      </c>
    </row>
    <row r="72" spans="14:15" x14ac:dyDescent="0.3">
      <c r="N72" s="47">
        <v>0.62</v>
      </c>
      <c r="O72" s="41">
        <f t="shared" si="0"/>
        <v>-2.3621469952654905E-2</v>
      </c>
    </row>
    <row r="73" spans="14:15" x14ac:dyDescent="0.3">
      <c r="N73" s="47">
        <v>0.63</v>
      </c>
      <c r="O73" s="41">
        <f t="shared" si="0"/>
        <v>-2.0873647670626938E-2</v>
      </c>
    </row>
    <row r="74" spans="14:15" x14ac:dyDescent="0.3">
      <c r="N74" s="47">
        <v>0.64</v>
      </c>
      <c r="O74" s="41">
        <f t="shared" si="0"/>
        <v>-1.8221340450057855E-2</v>
      </c>
    </row>
    <row r="75" spans="14:15" x14ac:dyDescent="0.3">
      <c r="N75" s="47">
        <v>0.65</v>
      </c>
      <c r="O75" s="41">
        <f t="shared" ref="O75:O110" si="1">N75 + (EXP(-$B$4*(1-N75)*$B$6) - EXP(-$B$4*(1-N75)*$B$5))/($B$4*($B$6-$B$5)*(1-N75))</f>
        <v>-1.5665949298922066E-2</v>
      </c>
    </row>
    <row r="76" spans="14:15" x14ac:dyDescent="0.3">
      <c r="N76" s="47">
        <v>0.66</v>
      </c>
      <c r="O76" s="41">
        <f t="shared" si="1"/>
        <v>-1.3208897285164833E-2</v>
      </c>
    </row>
    <row r="77" spans="14:15" x14ac:dyDescent="0.3">
      <c r="N77" s="47">
        <v>0.67</v>
      </c>
      <c r="O77" s="41">
        <f t="shared" si="1"/>
        <v>-1.0851629900897941E-2</v>
      </c>
    </row>
    <row r="78" spans="14:15" x14ac:dyDescent="0.3">
      <c r="N78" s="47">
        <v>0.68</v>
      </c>
      <c r="O78" s="41">
        <f t="shared" si="1"/>
        <v>-8.5956154328032941E-3</v>
      </c>
    </row>
    <row r="79" spans="14:15" x14ac:dyDescent="0.3">
      <c r="N79" s="47">
        <v>0.69</v>
      </c>
      <c r="O79" s="41">
        <f t="shared" si="1"/>
        <v>-6.4423453388636753E-3</v>
      </c>
    </row>
    <row r="80" spans="14:15" x14ac:dyDescent="0.3">
      <c r="N80" s="47">
        <v>0.7</v>
      </c>
      <c r="O80" s="41">
        <f t="shared" si="1"/>
        <v>-4.3933346315230271E-3</v>
      </c>
    </row>
    <row r="81" spans="14:15" x14ac:dyDescent="0.3">
      <c r="N81" s="47">
        <v>0.71</v>
      </c>
      <c r="O81" s="41">
        <f t="shared" si="1"/>
        <v>-2.4501222673931622E-3</v>
      </c>
    </row>
    <row r="82" spans="14:15" x14ac:dyDescent="0.3">
      <c r="N82" s="47">
        <v>0.72</v>
      </c>
      <c r="O82" s="41">
        <f t="shared" si="1"/>
        <v>-6.1427154362125869E-4</v>
      </c>
    </row>
    <row r="83" spans="14:15" x14ac:dyDescent="0.3">
      <c r="N83" s="47">
        <v>0.73</v>
      </c>
      <c r="O83" s="41">
        <f t="shared" si="1"/>
        <v>1.1126294989693974E-3</v>
      </c>
    </row>
    <row r="84" spans="14:15" x14ac:dyDescent="0.3">
      <c r="N84" s="47">
        <v>0.74</v>
      </c>
      <c r="O84" s="41">
        <f t="shared" si="1"/>
        <v>2.7289676658406314E-3</v>
      </c>
    </row>
    <row r="85" spans="14:15" x14ac:dyDescent="0.3">
      <c r="N85" s="47">
        <v>0.75</v>
      </c>
      <c r="O85" s="41">
        <f t="shared" si="1"/>
        <v>4.2331041916847667E-3</v>
      </c>
    </row>
    <row r="86" spans="14:15" x14ac:dyDescent="0.3">
      <c r="N86" s="47">
        <v>0.76</v>
      </c>
      <c r="O86" s="41">
        <f t="shared" si="1"/>
        <v>5.6233743162360517E-3</v>
      </c>
    </row>
    <row r="87" spans="14:15" x14ac:dyDescent="0.3">
      <c r="N87" s="47">
        <v>0.77</v>
      </c>
      <c r="O87" s="41">
        <f t="shared" si="1"/>
        <v>6.8980868528141226E-3</v>
      </c>
    </row>
    <row r="88" spans="14:15" x14ac:dyDescent="0.3">
      <c r="N88" s="47">
        <v>0.78</v>
      </c>
      <c r="O88" s="41">
        <f t="shared" si="1"/>
        <v>8.0555237494766008E-3</v>
      </c>
    </row>
    <row r="89" spans="14:15" x14ac:dyDescent="0.3">
      <c r="N89" s="47">
        <v>0.79</v>
      </c>
      <c r="O89" s="41">
        <f t="shared" si="1"/>
        <v>9.0939396426552577E-3</v>
      </c>
    </row>
    <row r="90" spans="14:15" x14ac:dyDescent="0.3">
      <c r="N90" s="47">
        <v>0.8</v>
      </c>
      <c r="O90" s="41">
        <f t="shared" si="1"/>
        <v>1.0011561403136082E-2</v>
      </c>
    </row>
    <row r="91" spans="14:15" x14ac:dyDescent="0.3">
      <c r="N91" s="47">
        <v>0.81</v>
      </c>
      <c r="O91" s="41">
        <f t="shared" si="1"/>
        <v>1.0806587674255463E-2</v>
      </c>
    </row>
    <row r="92" spans="14:15" x14ac:dyDescent="0.3">
      <c r="N92" s="47">
        <v>0.82</v>
      </c>
      <c r="O92" s="41">
        <f t="shared" si="1"/>
        <v>1.1477188402171379E-2</v>
      </c>
    </row>
    <row r="93" spans="14:15" x14ac:dyDescent="0.3">
      <c r="N93" s="47">
        <v>0.83</v>
      </c>
      <c r="O93" s="41">
        <f t="shared" si="1"/>
        <v>1.2021504358074142E-2</v>
      </c>
    </row>
    <row r="94" spans="14:15" x14ac:dyDescent="0.3">
      <c r="N94" s="47">
        <v>0.84</v>
      </c>
      <c r="O94" s="41">
        <f t="shared" si="1"/>
        <v>1.2437646652192935E-2</v>
      </c>
    </row>
    <row r="95" spans="14:15" x14ac:dyDescent="0.3">
      <c r="N95" s="47">
        <v>0.85</v>
      </c>
      <c r="O95" s="41">
        <f t="shared" si="1"/>
        <v>1.2723696239454907E-2</v>
      </c>
    </row>
    <row r="96" spans="14:15" x14ac:dyDescent="0.3">
      <c r="N96" s="47">
        <v>0.86</v>
      </c>
      <c r="O96" s="41">
        <f t="shared" si="1"/>
        <v>1.2877703416648179E-2</v>
      </c>
    </row>
    <row r="97" spans="14:15" x14ac:dyDescent="0.3">
      <c r="N97" s="47">
        <v>0.87</v>
      </c>
      <c r="O97" s="41">
        <f t="shared" si="1"/>
        <v>1.2897687310945871E-2</v>
      </c>
    </row>
    <row r="98" spans="14:15" x14ac:dyDescent="0.3">
      <c r="N98" s="47">
        <v>0.88</v>
      </c>
      <c r="O98" s="41">
        <f t="shared" si="1"/>
        <v>1.278163535962884E-2</v>
      </c>
    </row>
    <row r="99" spans="14:15" x14ac:dyDescent="0.3">
      <c r="N99" s="47">
        <v>0.89</v>
      </c>
      <c r="O99" s="41">
        <f t="shared" si="1"/>
        <v>1.2527502780862565E-2</v>
      </c>
    </row>
    <row r="100" spans="14:15" x14ac:dyDescent="0.3">
      <c r="N100" s="47">
        <v>0.9</v>
      </c>
      <c r="O100" s="41">
        <f t="shared" si="1"/>
        <v>1.2133212035367102E-2</v>
      </c>
    </row>
    <row r="101" spans="14:15" x14ac:dyDescent="0.3">
      <c r="N101" s="47">
        <v>0.91</v>
      </c>
      <c r="O101" s="41">
        <f t="shared" si="1"/>
        <v>1.1596652278812569E-2</v>
      </c>
    </row>
    <row r="102" spans="14:15" x14ac:dyDescent="0.3">
      <c r="N102" s="47">
        <v>0.92</v>
      </c>
      <c r="O102" s="41">
        <f t="shared" si="1"/>
        <v>1.0915678804795492E-2</v>
      </c>
    </row>
    <row r="103" spans="14:15" x14ac:dyDescent="0.3">
      <c r="N103" s="47">
        <v>0.93</v>
      </c>
      <c r="O103" s="41">
        <f t="shared" si="1"/>
        <v>1.0088112478203959E-2</v>
      </c>
    </row>
    <row r="104" spans="14:15" x14ac:dyDescent="0.3">
      <c r="N104" s="47">
        <v>0.94</v>
      </c>
      <c r="O104" s="41">
        <f t="shared" si="1"/>
        <v>9.1117391588348973E-3</v>
      </c>
    </row>
    <row r="105" spans="14:15" x14ac:dyDescent="0.3">
      <c r="N105" s="47">
        <v>0.95</v>
      </c>
      <c r="O105" s="41">
        <f t="shared" si="1"/>
        <v>7.9843091150541001E-3</v>
      </c>
    </row>
    <row r="106" spans="14:15" x14ac:dyDescent="0.3">
      <c r="N106" s="47">
        <v>0.96</v>
      </c>
      <c r="O106" s="41">
        <f t="shared" si="1"/>
        <v>6.7035364273542175E-3</v>
      </c>
    </row>
    <row r="107" spans="14:15" x14ac:dyDescent="0.3">
      <c r="N107" s="47">
        <v>0.97</v>
      </c>
      <c r="O107" s="41">
        <f t="shared" si="1"/>
        <v>5.267098381627755E-3</v>
      </c>
    </row>
    <row r="108" spans="14:15" x14ac:dyDescent="0.3">
      <c r="N108" s="47">
        <v>0.98</v>
      </c>
      <c r="O108" s="41">
        <f t="shared" si="1"/>
        <v>3.6726348519545704E-3</v>
      </c>
    </row>
    <row r="109" spans="14:15" x14ac:dyDescent="0.3">
      <c r="N109" s="47">
        <v>0.99</v>
      </c>
      <c r="O109" s="41">
        <f t="shared" si="1"/>
        <v>1.9177476727363363E-3</v>
      </c>
    </row>
    <row r="110" spans="14:15" x14ac:dyDescent="0.3">
      <c r="N110" s="48">
        <v>0.999</v>
      </c>
      <c r="O110" s="42">
        <f t="shared" si="1"/>
        <v>1.9917374916134101E-4</v>
      </c>
    </row>
  </sheetData>
  <mergeCells count="8">
    <mergeCell ref="A1:I1"/>
    <mergeCell ref="A12:D12"/>
    <mergeCell ref="A3:B3"/>
    <mergeCell ref="F4:G5"/>
    <mergeCell ref="D3:G3"/>
    <mergeCell ref="A10:C10"/>
    <mergeCell ref="A9:C9"/>
    <mergeCell ref="A8:E8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BCCE06539BA14B80B030F3A9C7EDD9" ma:contentTypeVersion="7" ma:contentTypeDescription="Create a new document." ma:contentTypeScope="" ma:versionID="fd062654c9fab85979fa69207078d1c2">
  <xsd:schema xmlns:xsd="http://www.w3.org/2001/XMLSchema" xmlns:xs="http://www.w3.org/2001/XMLSchema" xmlns:p="http://schemas.microsoft.com/office/2006/metadata/properties" xmlns:ns2="ba1bcc8c-9a55-4afe-a655-c215f9c906e7" targetNamespace="http://schemas.microsoft.com/office/2006/metadata/properties" ma:root="true" ma:fieldsID="633a829a46bc1e096a688f398bfdd97d" ns2:_="">
    <xsd:import namespace="ba1bcc8c-9a55-4afe-a655-c215f9c906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1bcc8c-9a55-4afe-a655-c215f9c906e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606779-C403-4F40-AA3E-71521BFE33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902FD7-C233-444A-9664-2CE8ED0832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1bcc8c-9a55-4afe-a655-c215f9c906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0FA0C8-CE06-4D30-8E16-4A6BBDD13C6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Cincinnati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Keltonwd</dc:creator>
  <cp:lastModifiedBy>David Sturrock</cp:lastModifiedBy>
  <dcterms:created xsi:type="dcterms:W3CDTF">2011-06-27T19:13:15Z</dcterms:created>
  <dcterms:modified xsi:type="dcterms:W3CDTF">2021-05-27T21:52:33Z</dcterms:modified>
</cp:coreProperties>
</file>